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价对比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%"/>
  </numFmts>
  <fonts count="7">
    <font>
      <name val="Calibri"/>
      <family val="2"/>
      <color theme="1"/>
      <sz val="11"/>
      <scheme val="minor"/>
    </font>
    <font>
      <b val="1"/>
    </font>
    <font>
      <b val="1"/>
      <color rgb="007F6000"/>
    </font>
    <font>
      <color rgb="005B6672"/>
    </font>
    <font>
      <b val="1"/>
      <color rgb="00FFFFFF"/>
    </font>
    <font>
      <b val="1"/>
      <sz val="14"/>
    </font>
    <font>
      <sz val="11"/>
    </font>
  </fonts>
  <fills count="5">
    <fill>
      <patternFill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001F3864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164" fontId="2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1" fillId="4" borderId="1" pivotButton="0" quotePrefix="0" xfId="0"/>
    <xf numFmtId="0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1" fontId="0" fillId="0" borderId="1" applyAlignment="1" pivotButton="0" quotePrefix="0" xfId="0">
      <alignment vertical="center"/>
    </xf>
    <xf numFmtId="0" fontId="1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12" customWidth="1" min="4" max="4"/>
    <col width="9" customWidth="1" min="5" max="5"/>
    <col width="12" customWidth="1" min="6" max="6"/>
    <col width="8" customWidth="1" min="7" max="7"/>
    <col width="10" customWidth="1" min="8" max="8"/>
    <col width="14" customWidth="1" min="9" max="9"/>
    <col width="26" customWidth="1" min="10" max="10"/>
    <col width="3" customWidth="1" min="11" max="11"/>
    <col width="14" customWidth="1" min="12" max="12"/>
    <col width="14" customWidth="1" min="13" max="13"/>
  </cols>
  <sheetData>
    <row r="1">
      <c r="A1" s="1" t="inlineStr">
        <is>
          <t>汇率（改这里，全表跟着变）</t>
        </is>
      </c>
      <c r="B1" s="2" t="n">
        <v>7.12</v>
      </c>
      <c r="D1" t="inlineStr">
        <is>
          <t>更新日期</t>
        </is>
      </c>
      <c r="E1" s="3" t="inlineStr">
        <is>
          <t>2026-10-04</t>
        </is>
      </c>
    </row>
    <row r="3">
      <c r="A3" s="4" t="inlineStr">
        <is>
          <t>供应商</t>
        </is>
      </c>
      <c r="B3" s="4" t="inlineStr">
        <is>
          <t>料号</t>
        </is>
      </c>
      <c r="C3" s="4" t="inlineStr">
        <is>
          <t>品名</t>
        </is>
      </c>
      <c r="D3" s="4" t="inlineStr">
        <is>
          <t>单价(USD)</t>
        </is>
      </c>
      <c r="E3" s="4" t="inlineStr">
        <is>
          <t>汇率</t>
        </is>
      </c>
      <c r="F3" s="4" t="inlineStr">
        <is>
          <t>单价(CNY)</t>
        </is>
      </c>
      <c r="G3" s="4" t="inlineStr">
        <is>
          <t>MOQ</t>
        </is>
      </c>
      <c r="H3" s="4" t="inlineStr">
        <is>
          <t>交期(天)</t>
        </is>
      </c>
      <c r="I3" s="4" t="inlineStr">
        <is>
          <t>含税单价(CNY)</t>
        </is>
      </c>
      <c r="J3" s="4" t="inlineStr">
        <is>
          <t>备注</t>
        </is>
      </c>
      <c r="L3" s="5" t="inlineStr">
        <is>
          <t>汇总</t>
        </is>
      </c>
    </row>
    <row r="4">
      <c r="A4" s="6" t="inlineStr">
        <is>
          <t>宁波恒泰</t>
        </is>
      </c>
      <c r="B4" s="6" t="inlineStr">
        <is>
          <t>TT-200</t>
        </is>
      </c>
      <c r="C4" s="6" t="inlineStr">
        <is>
          <t>便携电源 2000Wh</t>
        </is>
      </c>
      <c r="D4" s="7" t="n">
        <v>218</v>
      </c>
      <c r="E4" s="6">
        <f>$B$1</f>
        <v/>
      </c>
      <c r="F4" s="7">
        <f>D4*E4</f>
        <v/>
      </c>
      <c r="G4" s="8" t="n">
        <v>50</v>
      </c>
      <c r="H4" s="6" t="n">
        <v>25</v>
      </c>
      <c r="I4" s="7">
        <f>F4*1.13</f>
        <v/>
      </c>
      <c r="J4" s="6" t="inlineStr">
        <is>
          <t>含 13% 增值税</t>
        </is>
      </c>
      <c r="L4" s="9" t="inlineStr">
        <is>
          <t>供应商家数</t>
        </is>
      </c>
      <c r="M4" s="10">
        <f>SUMPRODUCT((A4:A11&lt;&gt;"")/COUNTIF(A4:A11,A4:A11))</f>
        <v/>
      </c>
    </row>
    <row r="5">
      <c r="A5" s="6" t="inlineStr">
        <is>
          <t>深圳唯创</t>
        </is>
      </c>
      <c r="B5" s="6" t="inlineStr">
        <is>
          <t>TT-200</t>
        </is>
      </c>
      <c r="C5" s="6" t="inlineStr">
        <is>
          <t>便携电源 2000Wh</t>
        </is>
      </c>
      <c r="D5" s="7" t="n">
        <v>205.5</v>
      </c>
      <c r="E5" s="6">
        <f>$B$1</f>
        <v/>
      </c>
      <c r="F5" s="7">
        <f>D5*E5</f>
        <v/>
      </c>
      <c r="G5" s="8" t="n">
        <v>100</v>
      </c>
      <c r="H5" s="6" t="n">
        <v>30</v>
      </c>
      <c r="I5" s="7">
        <f>F5*1.13</f>
        <v/>
      </c>
      <c r="J5" s="6" t="inlineStr">
        <is>
          <t>含 13% 增值税，量大可谈</t>
        </is>
      </c>
      <c r="L5" s="9" t="inlineStr">
        <is>
          <t>最低含税单价</t>
        </is>
      </c>
      <c r="M5" s="11">
        <f>MIN(I4:I11)</f>
        <v/>
      </c>
    </row>
    <row r="6">
      <c r="A6" s="6" t="inlineStr">
        <is>
          <t>东莞力迅</t>
        </is>
      </c>
      <c r="B6" s="6" t="inlineStr">
        <is>
          <t>TT-200</t>
        </is>
      </c>
      <c r="C6" s="6" t="inlineStr">
        <is>
          <t>便携电源 2000Wh</t>
        </is>
      </c>
      <c r="D6" s="7" t="n">
        <v>231</v>
      </c>
      <c r="E6" s="6">
        <f>$B$1</f>
        <v/>
      </c>
      <c r="F6" s="7">
        <f>D6*E6</f>
        <v/>
      </c>
      <c r="G6" s="8" t="n">
        <v>30</v>
      </c>
      <c r="H6" s="6" t="n">
        <v>18</v>
      </c>
      <c r="I6" s="7">
        <f>F6*1.13</f>
        <v/>
      </c>
      <c r="J6" s="6" t="inlineStr">
        <is>
          <t>含 13% 增值税，交期最快</t>
        </is>
      </c>
      <c r="L6" s="9" t="inlineStr">
        <is>
          <t>最高含税单价</t>
        </is>
      </c>
      <c r="M6" s="11">
        <f>MAX(I4:I11)</f>
        <v/>
      </c>
    </row>
    <row r="7">
      <c r="A7" s="6" t="inlineStr">
        <is>
          <t>苏州瑞合</t>
        </is>
      </c>
      <c r="B7" s="6" t="inlineStr">
        <is>
          <t>TT-200</t>
        </is>
      </c>
      <c r="C7" s="6" t="inlineStr">
        <is>
          <t>便携电源 2000Wh</t>
        </is>
      </c>
      <c r="D7" s="7" t="n">
        <v>210</v>
      </c>
      <c r="E7" s="6">
        <f>$B$1</f>
        <v/>
      </c>
      <c r="F7" s="7">
        <f>D7*E7</f>
        <v/>
      </c>
      <c r="G7" s="8" t="n">
        <v>80</v>
      </c>
      <c r="H7" s="6" t="n">
        <v>28</v>
      </c>
      <c r="I7" s="7">
        <f>F7*1.13</f>
        <v/>
      </c>
      <c r="J7" s="6" t="inlineStr">
        <is>
          <t>含 13% 增值税</t>
        </is>
      </c>
      <c r="L7" s="9" t="inlineStr">
        <is>
          <t>价差</t>
        </is>
      </c>
      <c r="M7" s="12">
        <f>M6/M5-1</f>
        <v/>
      </c>
    </row>
    <row r="8">
      <c r="A8" s="6" t="inlineStr">
        <is>
          <t>惠州中凯</t>
        </is>
      </c>
      <c r="B8" s="6" t="inlineStr">
        <is>
          <t>TT-200</t>
        </is>
      </c>
      <c r="C8" s="6" t="inlineStr">
        <is>
          <t>便携电源 2000Wh</t>
        </is>
      </c>
      <c r="D8" s="7" t="n">
        <v>199.9</v>
      </c>
      <c r="E8" s="6">
        <f>$B$1</f>
        <v/>
      </c>
      <c r="F8" s="7">
        <f>D8*E8</f>
        <v/>
      </c>
      <c r="G8" s="8" t="n">
        <v>200</v>
      </c>
      <c r="H8" s="6" t="n">
        <v>35</v>
      </c>
      <c r="I8" s="7">
        <f>F8*1.13</f>
        <v/>
      </c>
      <c r="J8" s="6" t="inlineStr">
        <is>
          <t>含 13% 增值税，MOQ 高</t>
        </is>
      </c>
    </row>
    <row r="9">
      <c r="A9" s="6" t="inlineStr">
        <is>
          <t>宁波恒泰</t>
        </is>
      </c>
      <c r="B9" s="6" t="inlineStr">
        <is>
          <t>TT-400</t>
        </is>
      </c>
      <c r="C9" s="6" t="inlineStr">
        <is>
          <t>便携电源 4000Wh</t>
        </is>
      </c>
      <c r="D9" s="7" t="n">
        <v>386</v>
      </c>
      <c r="E9" s="6">
        <f>$B$1</f>
        <v/>
      </c>
      <c r="F9" s="7">
        <f>D9*E9</f>
        <v/>
      </c>
      <c r="G9" s="8" t="n">
        <v>30</v>
      </c>
      <c r="H9" s="6" t="n">
        <v>28</v>
      </c>
      <c r="I9" s="7">
        <f>F9*1.13</f>
        <v/>
      </c>
      <c r="J9" s="6" t="inlineStr">
        <is>
          <t>含 13% 增值税</t>
        </is>
      </c>
    </row>
    <row r="10">
      <c r="A10" s="6" t="inlineStr">
        <is>
          <t>深圳唯创</t>
        </is>
      </c>
      <c r="B10" s="6" t="inlineStr">
        <is>
          <t>TT-400</t>
        </is>
      </c>
      <c r="C10" s="6" t="inlineStr">
        <is>
          <t>便携电源 4000Wh</t>
        </is>
      </c>
      <c r="D10" s="7" t="n">
        <v>372</v>
      </c>
      <c r="E10" s="6">
        <f>$B$1</f>
        <v/>
      </c>
      <c r="F10" s="7">
        <f>D10*E10</f>
        <v/>
      </c>
      <c r="G10" s="8" t="n">
        <v>50</v>
      </c>
      <c r="H10" s="6" t="n">
        <v>32</v>
      </c>
      <c r="I10" s="7">
        <f>F10*1.13</f>
        <v/>
      </c>
      <c r="J10" s="6" t="inlineStr">
        <is>
          <t>含 13% 增值税</t>
        </is>
      </c>
    </row>
    <row r="11">
      <c r="A11" s="6" t="inlineStr">
        <is>
          <t>东莞力迅</t>
        </is>
      </c>
      <c r="B11" s="6" t="inlineStr">
        <is>
          <t>TT-400</t>
        </is>
      </c>
      <c r="C11" s="6" t="inlineStr">
        <is>
          <t>便携电源 4000Wh</t>
        </is>
      </c>
      <c r="D11" s="7" t="n">
        <v>401.5</v>
      </c>
      <c r="E11" s="6">
        <f>$B$1</f>
        <v/>
      </c>
      <c r="F11" s="7">
        <f>D11*E11</f>
        <v/>
      </c>
      <c r="G11" s="8" t="n">
        <v>20</v>
      </c>
      <c r="H11" s="6" t="n">
        <v>20</v>
      </c>
      <c r="I11" s="7">
        <f>F11*1.13</f>
        <v/>
      </c>
      <c r="J11" s="6" t="inlineStr">
        <is>
          <t>含 13% 增值税</t>
        </is>
      </c>
    </row>
  </sheetData>
  <conditionalFormatting sqref="I4:I11">
    <cfRule type="expression" priority="1" dxfId="0">
      <formula>AND($B4&lt;&gt;"",$I4=MINIFS($I$4:$I$11,$B$4:$B$11,$B4))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3" t="inlineStr">
        <is>
          <t>怎么用这张表</t>
        </is>
      </c>
    </row>
    <row r="2">
      <c r="A2" s="14" t="inlineStr"/>
    </row>
    <row r="3">
      <c r="A3" s="14" t="inlineStr">
        <is>
          <t>1. 新报价直接往下加行，写到第 50 行的公式已经预填好了。</t>
        </is>
      </c>
    </row>
    <row r="4">
      <c r="A4" s="14" t="inlineStr">
        <is>
          <t>2. 汇率只有一个地方改，就是第一张表右上角那个黄色格子。改完单价和含税价整列跟着变。</t>
        </is>
      </c>
    </row>
    <row r="5">
      <c r="A5" s="14" t="inlineStr">
        <is>
          <t>3. 含税单价 = 单价(人民币) x 1.13，如果税率不是 13%，把公式里的 1.13 换掉。</t>
        </is>
      </c>
    </row>
    <row r="6">
      <c r="A6" s="14" t="inlineStr">
        <is>
          <t>4. 每一档料号里最便宜的那家会自动标绿，用的是条件格式里的 MINIFS。</t>
        </is>
      </c>
    </row>
    <row r="7">
      <c r="A7" s="14" t="inlineStr">
        <is>
          <t>5. 原始报价文件另存在一个工作簿里，这张表只做汇总，不动原件。</t>
        </is>
      </c>
    </row>
    <row r="8">
      <c r="A8" s="14" t="inlineStr"/>
    </row>
    <row r="9">
      <c r="A9" s="14" t="inlineStr">
        <is>
          <t>这张表是能力样张，供应商名称与报价均为演示占位。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2026-10-04T04:53:51Z</dcterms:created>
  <dcterms:modified xmlns:dcterms="http://purl.org/dc/terms/" xmlns:xsi="http://www.w3.org/2001/XMLSchema-instance" xsi:type="dcterms:W3CDTF">2026-10-04T04:53:51Z</dcterms:modified>
</cp:coreProperties>
</file>